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unegrottaferrata.sharepoint.com/sites/UFFURBANISTICA/Documenti condivisi/02_SEGRETERIA/09_RIORGANIZZAZIONE SITO/3 COSTO DI COSTRUZIONE/"/>
    </mc:Choice>
  </mc:AlternateContent>
  <xr:revisionPtr revIDLastSave="10" documentId="8_{A075DF86-BAA6-4F1C-B0C5-94C211F31D5B}" xr6:coauthVersionLast="47" xr6:coauthVersionMax="47" xr10:uidLastSave="{CC88A30E-FAD8-419C-B35E-BE0B684BADB0}"/>
  <bookViews>
    <workbookView xWindow="-38510" yWindow="-4680" windowWidth="38620" windowHeight="21100" xr2:uid="{00000000-000D-0000-FFFF-FFFF00000000}"/>
  </bookViews>
  <sheets>
    <sheet name="COSTO COSTRUZIONE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6" i="6" l="1"/>
  <c r="G47" i="6" l="1"/>
  <c r="M82" i="6"/>
  <c r="H82" i="6"/>
  <c r="F82" i="6"/>
  <c r="D82" i="6"/>
  <c r="J82" i="6" l="1"/>
  <c r="C28" i="6" l="1"/>
  <c r="C54" i="6" s="1"/>
  <c r="C55" i="6" s="1"/>
  <c r="C17" i="6"/>
  <c r="E28" i="6" s="1"/>
  <c r="B34" i="6" l="1"/>
  <c r="B36" i="6"/>
  <c r="B35" i="6"/>
  <c r="B37" i="6"/>
  <c r="C53" i="6"/>
  <c r="L82" i="6"/>
  <c r="U81" i="6" s="1"/>
  <c r="D13" i="6"/>
  <c r="F13" i="6" s="1"/>
  <c r="D14" i="6"/>
  <c r="F14" i="6" s="1"/>
  <c r="D15" i="6"/>
  <c r="F15" i="6" s="1"/>
  <c r="D12" i="6"/>
  <c r="F12" i="6" s="1"/>
  <c r="D16" i="6"/>
  <c r="F16" i="6" s="1"/>
  <c r="G17" i="6" l="1"/>
  <c r="G37" i="6"/>
  <c r="C42" i="6"/>
  <c r="Q82" i="6" l="1"/>
  <c r="R82" i="6" s="1"/>
  <c r="S82" i="6" s="1"/>
  <c r="T82" i="6" s="1"/>
  <c r="U82" i="6" s="1"/>
  <c r="V82" i="6" s="1"/>
</calcChain>
</file>

<file path=xl/sharedStrings.xml><?xml version="1.0" encoding="utf-8"?>
<sst xmlns="http://schemas.openxmlformats.org/spreadsheetml/2006/main" count="115" uniqueCount="105">
  <si>
    <t>A</t>
  </si>
  <si>
    <t xml:space="preserve">CALCOLO DEL CONTRIBUTO RELATIVO AL COSTO DI COSTRUZIONE PER L'EDILIZIA </t>
  </si>
  <si>
    <t>RESIDENZIALE (NUOVI EDIFICI) - D.M. 10/05/77, n .801</t>
  </si>
  <si>
    <t>Classi di</t>
  </si>
  <si>
    <t>Sup. Utile</t>
  </si>
  <si>
    <t xml:space="preserve">% di </t>
  </si>
  <si>
    <t>% di</t>
  </si>
  <si>
    <t>Superfici</t>
  </si>
  <si>
    <t xml:space="preserve">Alloggi </t>
  </si>
  <si>
    <t>abitabile (mq)</t>
  </si>
  <si>
    <t xml:space="preserve">Rapp. rispetto </t>
  </si>
  <si>
    <t>incremento</t>
  </si>
  <si>
    <t xml:space="preserve"> incremento per </t>
  </si>
  <si>
    <t>(mq.)</t>
  </si>
  <si>
    <t>(n)</t>
  </si>
  <si>
    <t>(art. 3 - D.M.</t>
  </si>
  <si>
    <t>al totale di Su</t>
  </si>
  <si>
    <t>(art.5 - D.M.</t>
  </si>
  <si>
    <t xml:space="preserve">classi di </t>
  </si>
  <si>
    <t xml:space="preserve"> n.801/77</t>
  </si>
  <si>
    <t>n.801/77</t>
  </si>
  <si>
    <t>superfici</t>
  </si>
  <si>
    <t>4 = 3 : Su</t>
  </si>
  <si>
    <t>6 = 4 x 5</t>
  </si>
  <si>
    <t>&lt; = 95</t>
  </si>
  <si>
    <t>&gt; 95 - 110</t>
  </si>
  <si>
    <t>&gt;110 - 130</t>
  </si>
  <si>
    <t>&gt;130 - 160</t>
  </si>
  <si>
    <t>&gt;160</t>
  </si>
  <si>
    <t>totale Su =</t>
  </si>
  <si>
    <t>&lt;=50</t>
  </si>
  <si>
    <t>&gt;50 - 75</t>
  </si>
  <si>
    <t>&gt;75 - 100</t>
  </si>
  <si>
    <t>&gt;100</t>
  </si>
  <si>
    <t>Sup.utile abitabile</t>
  </si>
  <si>
    <t>Sup.netta non res.</t>
  </si>
  <si>
    <t>60% Snr</t>
  </si>
  <si>
    <t>Sup. ragguagliata</t>
  </si>
  <si>
    <t>Sup. complessiva</t>
  </si>
  <si>
    <t>VI</t>
  </si>
  <si>
    <t>R1</t>
  </si>
  <si>
    <t>R2</t>
  </si>
  <si>
    <t>R3</t>
  </si>
  <si>
    <t>% Contributo = (1+R1+R2+R3)/100 =</t>
  </si>
  <si>
    <t>+</t>
  </si>
  <si>
    <t>=</t>
  </si>
  <si>
    <t>Androni d'ingresso e porticati liberi</t>
  </si>
  <si>
    <t>VII</t>
  </si>
  <si>
    <t>Cantinole, soffitte, locali motore ascensore, cabine idriche, lavatoi comuni, centrali termiche, eda ltri locali a stretto servizio delle residenze</t>
  </si>
  <si>
    <t>DESTINAZIONI</t>
  </si>
  <si>
    <t>superificie netta di servizi ed accessori (mq)</t>
  </si>
  <si>
    <t>□☑</t>
  </si>
  <si>
    <t>autorimesse 
singole        □
collettive    □</t>
  </si>
  <si>
    <t>logge e balconi</t>
  </si>
  <si>
    <t>totale Snr =</t>
  </si>
  <si>
    <t>Snr/Su x 100</t>
  </si>
  <si>
    <t>TABELLA 2 - INCREMENTO PER SERVIZI ED ACCESSORI RELATIVI ALLA PARTE RESIDENZIALE (ART.2)</t>
  </si>
  <si>
    <t>TABELLA 1 - INCREMENTO PER SUPERFICIE UTILE ABITABILE (ART.5)</t>
  </si>
  <si>
    <t>TABELLA 3 - INCREMENTO PER SERVIZI ED ACCESSORI RELATIVI ALLA PARTE RESIDENZIALE (ART.6)</t>
  </si>
  <si>
    <t>intervalli di variabilità 
del rapporto percentuale 
snr/su x 100</t>
  </si>
  <si>
    <t>TABELLA 4 - INCREMENTO PER PARTICOLARI CARATTERISTICHE (ART.7)</t>
  </si>
  <si>
    <t>numero di caratteristiche</t>
  </si>
  <si>
    <t>ipotesi che ricorre</t>
  </si>
  <si>
    <t>% 
incremento</t>
  </si>
  <si>
    <t>X</t>
  </si>
  <si>
    <t>SUPERIFICI RESIDENZIALI E RELATIVI SERVIZI ED ACCESSORI</t>
  </si>
  <si>
    <t xml:space="preserve">TABELLA 1 totale Su </t>
  </si>
  <si>
    <t xml:space="preserve">TABELLA 2 totale Snr </t>
  </si>
  <si>
    <t>Su+60%= totale Sc</t>
  </si>
  <si>
    <t>sigla</t>
  </si>
  <si>
    <t>denominazione</t>
  </si>
  <si>
    <t>superificie
mq.</t>
  </si>
  <si>
    <t>SOMMA</t>
  </si>
  <si>
    <t>TABELLA PER LA DETERMINAZIONE DELLA QUOTA DI CONTRIBUTO RELATIVA AL COSTO DI COSTRUZIONE DI CUI AGLI ARTT. 3E 6 DELLA LEGGE 28/01/77 E ART. 9 DEL D.LGS 23/01/82 N. 9 CONVERTITO NELLA LEGGE 25/03/82 N. 94</t>
  </si>
  <si>
    <t>URBANIZZAZIONE</t>
  </si>
  <si>
    <t>zone territoriali omogenee decreto ministeriale 02/04/68, n. 1444 e L.R. 18/06/80, n. 71</t>
  </si>
  <si>
    <t>B-C2</t>
  </si>
  <si>
    <t>E-C1</t>
  </si>
  <si>
    <t>Classi di ampiezza demografica dei comuni</t>
  </si>
  <si>
    <t>10.001
20.000</t>
  </si>
  <si>
    <t>20.001
50.000</t>
  </si>
  <si>
    <t>TIPOLOGIE</t>
  </si>
  <si>
    <t>unifamiliari singole</t>
  </si>
  <si>
    <t>unifamiliari aggregate fino a due piani abitabili</t>
  </si>
  <si>
    <t>fino a 4 alloggi</t>
  </si>
  <si>
    <t>a schiera</t>
  </si>
  <si>
    <t>plurifamiliari</t>
  </si>
  <si>
    <t>fino a 3 piani abitabili</t>
  </si>
  <si>
    <t>oltre 3 piani abitabili</t>
  </si>
  <si>
    <t>CARATTERISTICHE</t>
  </si>
  <si>
    <t>Classi di incremento di cui all'articolo 8 del D.M. 10/05/77</t>
  </si>
  <si>
    <t>I</t>
  </si>
  <si>
    <t>II</t>
  </si>
  <si>
    <t>III</t>
  </si>
  <si>
    <t>IV</t>
  </si>
  <si>
    <t>V</t>
  </si>
  <si>
    <t>VIII</t>
  </si>
  <si>
    <t>IX</t>
  </si>
  <si>
    <t>XI</t>
  </si>
  <si>
    <t>TABELLA 5</t>
  </si>
  <si>
    <t>TOT. TABELLA 5</t>
  </si>
  <si>
    <t>€/mq</t>
  </si>
  <si>
    <t>INCREMENTO</t>
  </si>
  <si>
    <t>€/mq + incr.</t>
  </si>
  <si>
    <t>tot costo costruz.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</si>
</sst>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  <numFmt numFmtId="165" formatCode="_-[$€-2]\ * #,##0.00_-;\-[$€-2]\ * #,##0.00_-;_-[$€-2]\ * &quot;-&quot;??_-;_-@_-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Times New Roman"/>
      <family val="1"/>
    </font>
    <font>
      <b/>
      <sz val="9"/>
      <name val="Arial"/>
      <family val="2"/>
    </font>
    <font>
      <sz val="11"/>
      <name val="Times New Roman"/>
      <family val="1"/>
    </font>
    <font>
      <b/>
      <i/>
      <sz val="9"/>
      <name val="Times New Roman"/>
      <family val="1"/>
    </font>
    <font>
      <sz val="10"/>
      <color indexed="10"/>
      <name val="Arial"/>
      <family val="2"/>
    </font>
    <font>
      <sz val="10"/>
      <name val="Times New Roman"/>
      <family val="1"/>
    </font>
    <font>
      <sz val="10"/>
      <color indexed="12"/>
      <name val="Times New Roman"/>
      <family val="1"/>
    </font>
    <font>
      <b/>
      <sz val="9"/>
      <name val="Times New Roman"/>
      <family val="1"/>
    </font>
    <font>
      <sz val="10"/>
      <color indexed="9"/>
      <name val="Times New Roman"/>
      <family val="1"/>
    </font>
    <font>
      <b/>
      <sz val="10"/>
      <name val="Arial"/>
      <family val="2"/>
    </font>
    <font>
      <sz val="8"/>
      <name val="Times New Roman"/>
      <family val="1"/>
    </font>
    <font>
      <sz val="12"/>
      <name val="Times New Roman"/>
      <family val="1"/>
    </font>
    <font>
      <i/>
      <sz val="8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rgb="FFFF0000"/>
      </left>
      <right style="dotted">
        <color rgb="FFFF0000"/>
      </right>
      <top style="dotted">
        <color rgb="FFFF0000"/>
      </top>
      <bottom style="dotted">
        <color rgb="FFFF0000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dotted">
        <color rgb="FFFF0000"/>
      </left>
      <right style="dotted">
        <color rgb="FFFF0000"/>
      </right>
      <top style="dotted">
        <color rgb="FFFF0000"/>
      </top>
      <bottom style="thin">
        <color indexed="64"/>
      </bottom>
      <diagonal/>
    </border>
  </borders>
  <cellStyleXfs count="4">
    <xf numFmtId="0" fontId="0" fillId="0" borderId="0"/>
    <xf numFmtId="9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</cellStyleXfs>
  <cellXfs count="105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14" xfId="0" applyFont="1" applyBorder="1" applyAlignment="1">
      <alignment horizontal="center"/>
    </xf>
    <xf numFmtId="0" fontId="7" fillId="0" borderId="0" xfId="0" applyFont="1" applyAlignment="1">
      <alignment vertical="top"/>
    </xf>
    <xf numFmtId="0" fontId="8" fillId="0" borderId="0" xfId="0" applyFont="1"/>
    <xf numFmtId="0" fontId="8" fillId="0" borderId="0" xfId="0" applyFont="1" applyAlignment="1">
      <alignment horizontal="right"/>
    </xf>
    <xf numFmtId="0" fontId="3" fillId="0" borderId="0" xfId="0" applyFont="1"/>
    <xf numFmtId="0" fontId="3" fillId="0" borderId="1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9" xfId="0" applyFont="1" applyBorder="1" applyAlignment="1">
      <alignment horizontal="center"/>
    </xf>
    <xf numFmtId="2" fontId="9" fillId="0" borderId="20" xfId="0" applyNumberFormat="1" applyFont="1" applyBorder="1" applyAlignment="1" applyProtection="1">
      <alignment horizontal="center"/>
      <protection locked="0"/>
    </xf>
    <xf numFmtId="2" fontId="9" fillId="0" borderId="21" xfId="0" applyNumberFormat="1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0" xfId="0" applyFont="1" applyAlignment="1" applyProtection="1">
      <alignment horizontal="center"/>
      <protection locked="0"/>
    </xf>
    <xf numFmtId="0" fontId="12" fillId="0" borderId="0" xfId="0" applyFont="1"/>
    <xf numFmtId="0" fontId="13" fillId="0" borderId="0" xfId="0" applyFont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9" xfId="0" applyBorder="1" applyAlignment="1">
      <alignment horizontal="center"/>
    </xf>
    <xf numFmtId="0" fontId="3" fillId="0" borderId="0" xfId="0" applyFont="1" applyAlignment="1">
      <alignment horizontal="right"/>
    </xf>
    <xf numFmtId="0" fontId="15" fillId="0" borderId="15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0" fillId="0" borderId="0" xfId="0" applyAlignment="1">
      <alignment shrinkToFit="1"/>
    </xf>
    <xf numFmtId="0" fontId="10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/>
    <xf numFmtId="0" fontId="8" fillId="0" borderId="0" xfId="0" applyFont="1" applyAlignment="1">
      <alignment vertical="center" wrapText="1"/>
    </xf>
    <xf numFmtId="0" fontId="13" fillId="0" borderId="0" xfId="0" applyFont="1" applyAlignment="1">
      <alignment horizontal="center" vertical="justify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center"/>
    </xf>
    <xf numFmtId="2" fontId="9" fillId="0" borderId="5" xfId="0" applyNumberFormat="1" applyFont="1" applyBorder="1" applyAlignment="1">
      <alignment horizontal="center"/>
    </xf>
    <xf numFmtId="0" fontId="17" fillId="0" borderId="0" xfId="0" applyFont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9" fontId="3" fillId="0" borderId="1" xfId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wrapText="1"/>
    </xf>
    <xf numFmtId="9" fontId="3" fillId="0" borderId="16" xfId="1" applyFont="1" applyBorder="1"/>
    <xf numFmtId="0" fontId="10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8" fillId="0" borderId="1" xfId="0" applyFont="1" applyBorder="1" applyAlignment="1">
      <alignment horizontal="center"/>
    </xf>
    <xf numFmtId="9" fontId="9" fillId="0" borderId="1" xfId="1" applyFont="1" applyBorder="1" applyAlignment="1">
      <alignment horizontal="center"/>
    </xf>
    <xf numFmtId="0" fontId="18" fillId="0" borderId="1" xfId="0" applyFont="1" applyBorder="1"/>
    <xf numFmtId="9" fontId="9" fillId="0" borderId="1" xfId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justify" wrapText="1"/>
    </xf>
    <xf numFmtId="0" fontId="8" fillId="0" borderId="1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164" fontId="10" fillId="0" borderId="1" xfId="2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5" fontId="0" fillId="0" borderId="0" xfId="3" applyNumberFormat="1" applyFont="1"/>
    <xf numFmtId="165" fontId="0" fillId="0" borderId="0" xfId="0" applyNumberFormat="1"/>
    <xf numFmtId="9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9" fontId="0" fillId="0" borderId="0" xfId="1" applyFont="1"/>
    <xf numFmtId="165" fontId="1" fillId="3" borderId="0" xfId="0" applyNumberFormat="1" applyFont="1" applyFill="1"/>
    <xf numFmtId="1" fontId="0" fillId="0" borderId="9" xfId="0" applyNumberForma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9" fontId="8" fillId="0" borderId="1" xfId="1" applyFont="1" applyBorder="1" applyAlignment="1">
      <alignment horizontal="center"/>
    </xf>
    <xf numFmtId="9" fontId="3" fillId="0" borderId="1" xfId="1" applyFont="1" applyBorder="1"/>
    <xf numFmtId="9" fontId="9" fillId="0" borderId="5" xfId="1" applyFont="1" applyBorder="1" applyAlignment="1">
      <alignment horizontal="center"/>
    </xf>
    <xf numFmtId="9" fontId="0" fillId="0" borderId="0" xfId="1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19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textRotation="90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</cellXfs>
  <cellStyles count="4">
    <cellStyle name="Migliaia" xfId="2" builtinId="3"/>
    <cellStyle name="Normale" xfId="0" builtinId="0"/>
    <cellStyle name="Percentuale" xfId="1" builtinId="5"/>
    <cellStyle name="Valuta" xfId="3" builtinId="4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V88"/>
  <sheetViews>
    <sheetView tabSelected="1" topLeftCell="A48" workbookViewId="0">
      <selection activeCell="C34" sqref="C34"/>
    </sheetView>
  </sheetViews>
  <sheetFormatPr defaultRowHeight="15" x14ac:dyDescent="0.25"/>
  <cols>
    <col min="1" max="1" width="21.85546875" customWidth="1"/>
    <col min="2" max="2" width="14.28515625" customWidth="1"/>
    <col min="3" max="3" width="13.42578125" customWidth="1"/>
    <col min="4" max="5" width="12.7109375" customWidth="1"/>
    <col min="6" max="6" width="18.42578125" customWidth="1"/>
    <col min="7" max="7" width="13.140625" customWidth="1"/>
    <col min="8" max="8" width="11.42578125" customWidth="1"/>
    <col min="9" max="9" width="3.140625" customWidth="1"/>
    <col min="10" max="10" width="15.7109375" customWidth="1"/>
    <col min="11" max="11" width="3.7109375" customWidth="1"/>
    <col min="12" max="12" width="7.140625" bestFit="1" customWidth="1"/>
    <col min="13" max="13" width="14.7109375" customWidth="1"/>
    <col min="14" max="14" width="6" customWidth="1"/>
    <col min="15" max="15" width="9.28515625" customWidth="1"/>
    <col min="16" max="16" width="3.42578125" bestFit="1" customWidth="1"/>
    <col min="17" max="17" width="7.28515625" customWidth="1"/>
    <col min="18" max="18" width="9.28515625" customWidth="1"/>
    <col min="19" max="19" width="11.42578125" customWidth="1"/>
    <col min="20" max="20" width="17" customWidth="1"/>
    <col min="21" max="21" width="13.42578125" customWidth="1"/>
    <col min="22" max="22" width="14.28515625" customWidth="1"/>
    <col min="23" max="23" width="13.140625" customWidth="1"/>
    <col min="24" max="24" width="12" bestFit="1" customWidth="1"/>
  </cols>
  <sheetData>
    <row r="2" spans="1:7" x14ac:dyDescent="0.25">
      <c r="A2" s="101" t="s">
        <v>1</v>
      </c>
      <c r="B2" s="101"/>
      <c r="C2" s="101"/>
      <c r="D2" s="101"/>
      <c r="E2" s="101"/>
      <c r="F2" s="101"/>
      <c r="G2" s="101"/>
    </row>
    <row r="3" spans="1:7" x14ac:dyDescent="0.25">
      <c r="A3" s="102" t="s">
        <v>2</v>
      </c>
      <c r="B3" s="102"/>
      <c r="C3" s="102"/>
      <c r="D3" s="102"/>
      <c r="E3" s="102"/>
      <c r="F3" s="102"/>
      <c r="G3" s="102"/>
    </row>
    <row r="4" spans="1:7" x14ac:dyDescent="0.25">
      <c r="A4" s="4"/>
      <c r="B4" s="4"/>
      <c r="C4" s="4"/>
      <c r="D4" s="4"/>
      <c r="E4" s="4"/>
      <c r="F4" s="4"/>
      <c r="G4" s="4"/>
    </row>
    <row r="6" spans="1:7" x14ac:dyDescent="0.25">
      <c r="A6" s="91" t="s">
        <v>57</v>
      </c>
      <c r="B6" s="91"/>
      <c r="C6" s="91"/>
      <c r="D6" s="91"/>
      <c r="E6" s="91"/>
      <c r="F6" s="91"/>
      <c r="G6" s="5"/>
    </row>
    <row r="7" spans="1:7" x14ac:dyDescent="0.25">
      <c r="A7" s="36" t="s">
        <v>3</v>
      </c>
      <c r="B7" s="36"/>
      <c r="C7" s="36" t="s">
        <v>4</v>
      </c>
      <c r="D7" s="36"/>
      <c r="E7" s="36" t="s">
        <v>5</v>
      </c>
      <c r="F7" s="36" t="s">
        <v>6</v>
      </c>
      <c r="G7" s="7"/>
    </row>
    <row r="8" spans="1:7" x14ac:dyDescent="0.25">
      <c r="A8" s="37" t="s">
        <v>7</v>
      </c>
      <c r="B8" s="36" t="s">
        <v>8</v>
      </c>
      <c r="C8" s="37" t="s">
        <v>9</v>
      </c>
      <c r="D8" s="36" t="s">
        <v>10</v>
      </c>
      <c r="E8" s="37" t="s">
        <v>11</v>
      </c>
      <c r="F8" s="37" t="s">
        <v>12</v>
      </c>
      <c r="G8" s="8"/>
    </row>
    <row r="9" spans="1:7" x14ac:dyDescent="0.25">
      <c r="A9" s="36" t="s">
        <v>13</v>
      </c>
      <c r="B9" s="36" t="s">
        <v>14</v>
      </c>
      <c r="C9" s="37" t="s">
        <v>15</v>
      </c>
      <c r="D9" s="36" t="s">
        <v>16</v>
      </c>
      <c r="E9" s="37" t="s">
        <v>17</v>
      </c>
      <c r="F9" s="37" t="s">
        <v>18</v>
      </c>
      <c r="G9" s="8"/>
    </row>
    <row r="10" spans="1:7" x14ac:dyDescent="0.25">
      <c r="A10" s="36"/>
      <c r="B10" s="38"/>
      <c r="C10" s="39" t="s">
        <v>19</v>
      </c>
      <c r="D10" s="36"/>
      <c r="E10" s="39" t="s">
        <v>20</v>
      </c>
      <c r="F10" s="39" t="s">
        <v>21</v>
      </c>
      <c r="G10" s="8"/>
    </row>
    <row r="11" spans="1:7" x14ac:dyDescent="0.25">
      <c r="A11" s="35">
        <v>1</v>
      </c>
      <c r="B11" s="35">
        <v>2</v>
      </c>
      <c r="C11" s="35">
        <v>3</v>
      </c>
      <c r="D11" s="35" t="s">
        <v>22</v>
      </c>
      <c r="E11" s="35">
        <v>5</v>
      </c>
      <c r="F11" s="35" t="s">
        <v>23</v>
      </c>
      <c r="G11" s="8"/>
    </row>
    <row r="12" spans="1:7" x14ac:dyDescent="0.25">
      <c r="A12" s="40" t="s">
        <v>24</v>
      </c>
      <c r="B12" s="41"/>
      <c r="C12" s="42"/>
      <c r="D12" s="42" t="e">
        <f>C12/C17</f>
        <v>#DIV/0!</v>
      </c>
      <c r="E12" s="87">
        <v>0</v>
      </c>
      <c r="F12" s="68" t="e">
        <f>D12*E12</f>
        <v>#DIV/0!</v>
      </c>
      <c r="G12" s="8"/>
    </row>
    <row r="13" spans="1:7" x14ac:dyDescent="0.25">
      <c r="A13" s="40" t="s">
        <v>25</v>
      </c>
      <c r="B13" s="41"/>
      <c r="C13" s="1"/>
      <c r="D13" s="42" t="e">
        <f>C13/C17</f>
        <v>#DIV/0!</v>
      </c>
      <c r="E13" s="87">
        <v>0.05</v>
      </c>
      <c r="F13" s="68" t="e">
        <f>D13*E13</f>
        <v>#DIV/0!</v>
      </c>
      <c r="G13" s="8"/>
    </row>
    <row r="14" spans="1:7" x14ac:dyDescent="0.25">
      <c r="A14" s="40" t="s">
        <v>26</v>
      </c>
      <c r="B14" s="41"/>
      <c r="C14" s="42"/>
      <c r="D14" s="42" t="e">
        <f>C14/C17</f>
        <v>#DIV/0!</v>
      </c>
      <c r="E14" s="87">
        <v>0.15</v>
      </c>
      <c r="F14" s="68" t="e">
        <f>D14*E14</f>
        <v>#DIV/0!</v>
      </c>
      <c r="G14" s="8"/>
    </row>
    <row r="15" spans="1:7" x14ac:dyDescent="0.25">
      <c r="A15" s="40" t="s">
        <v>27</v>
      </c>
      <c r="B15" s="41"/>
      <c r="C15" s="42"/>
      <c r="D15" s="42" t="e">
        <f>C15/C17</f>
        <v>#DIV/0!</v>
      </c>
      <c r="E15" s="87">
        <v>0.3</v>
      </c>
      <c r="F15" s="68" t="e">
        <f>D15*E15</f>
        <v>#DIV/0!</v>
      </c>
      <c r="G15" s="8"/>
    </row>
    <row r="16" spans="1:7" x14ac:dyDescent="0.25">
      <c r="A16" s="40" t="s">
        <v>28</v>
      </c>
      <c r="B16" s="50"/>
      <c r="C16" s="51"/>
      <c r="D16" s="42" t="e">
        <f>C16/C17</f>
        <v>#DIV/0!</v>
      </c>
      <c r="E16" s="87">
        <v>0.5</v>
      </c>
      <c r="F16" s="89" t="e">
        <f>D16*E16</f>
        <v>#DIV/0!</v>
      </c>
      <c r="G16" s="8"/>
    </row>
    <row r="17" spans="1:7" x14ac:dyDescent="0.25">
      <c r="A17" s="8"/>
      <c r="B17" s="43" t="s">
        <v>29</v>
      </c>
      <c r="C17" s="44">
        <f>SUM(C12:C16)</f>
        <v>0</v>
      </c>
      <c r="D17" s="8"/>
      <c r="E17" s="8"/>
      <c r="F17" s="45" t="s">
        <v>72</v>
      </c>
      <c r="G17" s="88" t="e">
        <f>SUM(F12:F16)</f>
        <v>#DIV/0!</v>
      </c>
    </row>
    <row r="18" spans="1:7" x14ac:dyDescent="0.25">
      <c r="A18" s="8"/>
      <c r="B18" s="9"/>
      <c r="C18" s="31"/>
      <c r="D18" s="8"/>
      <c r="E18" s="8"/>
      <c r="F18" s="25"/>
      <c r="G18" s="32"/>
    </row>
    <row r="19" spans="1:7" x14ac:dyDescent="0.25">
      <c r="A19" s="8"/>
      <c r="B19" s="9"/>
      <c r="C19" s="31"/>
      <c r="D19" s="8"/>
      <c r="E19" s="8"/>
      <c r="F19" s="25"/>
      <c r="G19" s="32"/>
    </row>
    <row r="20" spans="1:7" x14ac:dyDescent="0.25">
      <c r="A20" t="s">
        <v>51</v>
      </c>
    </row>
    <row r="21" spans="1:7" x14ac:dyDescent="0.25">
      <c r="A21" s="91" t="s">
        <v>56</v>
      </c>
      <c r="B21" s="91"/>
      <c r="C21" s="91"/>
      <c r="D21" s="91"/>
      <c r="E21" s="91"/>
      <c r="F21" s="91"/>
      <c r="G21" s="10"/>
    </row>
    <row r="22" spans="1:7" ht="48" customHeight="1" x14ac:dyDescent="0.25">
      <c r="A22" s="47" t="s">
        <v>49</v>
      </c>
      <c r="B22" s="99" t="s">
        <v>50</v>
      </c>
      <c r="C22" s="99"/>
      <c r="D22" s="53"/>
      <c r="E22" s="54"/>
      <c r="F22" s="54"/>
      <c r="G22" s="10"/>
    </row>
    <row r="23" spans="1:7" s="52" customFormat="1" ht="12.75" x14ac:dyDescent="0.2">
      <c r="A23" s="35">
        <v>7</v>
      </c>
      <c r="B23" s="100">
        <v>8</v>
      </c>
      <c r="C23" s="100"/>
      <c r="D23" s="55"/>
      <c r="E23" s="56"/>
      <c r="F23" s="56"/>
      <c r="G23" s="10"/>
    </row>
    <row r="24" spans="1:7" ht="84.75" customHeight="1" x14ac:dyDescent="0.25">
      <c r="A24" s="48" t="s">
        <v>48</v>
      </c>
      <c r="B24" s="103"/>
      <c r="C24" s="104"/>
      <c r="D24" s="57"/>
      <c r="E24" s="56"/>
      <c r="F24" s="56"/>
      <c r="G24" s="7"/>
    </row>
    <row r="25" spans="1:7" ht="38.25" x14ac:dyDescent="0.25">
      <c r="A25" s="49" t="s">
        <v>52</v>
      </c>
      <c r="B25" s="103"/>
      <c r="C25" s="104"/>
      <c r="D25" s="57"/>
      <c r="E25" s="56"/>
      <c r="F25" s="56"/>
      <c r="G25" s="7"/>
    </row>
    <row r="26" spans="1:7" ht="25.5" x14ac:dyDescent="0.25">
      <c r="A26" s="49" t="s">
        <v>46</v>
      </c>
      <c r="B26" s="103"/>
      <c r="C26" s="104"/>
      <c r="D26" s="57"/>
      <c r="E26" s="56"/>
      <c r="F26" s="56"/>
      <c r="G26" s="7"/>
    </row>
    <row r="27" spans="1:7" x14ac:dyDescent="0.25">
      <c r="A27" s="49" t="s">
        <v>53</v>
      </c>
      <c r="B27" s="103"/>
      <c r="C27" s="104"/>
      <c r="D27" s="59"/>
      <c r="E27" s="60"/>
      <c r="F27" s="56"/>
      <c r="G27" s="7"/>
    </row>
    <row r="28" spans="1:7" x14ac:dyDescent="0.25">
      <c r="A28" s="49"/>
      <c r="B28" s="43" t="s">
        <v>54</v>
      </c>
      <c r="C28" s="44">
        <f>SUM(B24:C27)</f>
        <v>0</v>
      </c>
      <c r="D28" s="43" t="s">
        <v>55</v>
      </c>
      <c r="E28" s="58" t="e">
        <f>+C28/C17</f>
        <v>#DIV/0!</v>
      </c>
    </row>
    <row r="29" spans="1:7" ht="55.5" customHeight="1" x14ac:dyDescent="0.25">
      <c r="A29" s="33"/>
      <c r="B29" s="34"/>
      <c r="C29" s="34"/>
      <c r="D29" s="6"/>
      <c r="E29" s="11"/>
      <c r="F29" s="11"/>
      <c r="G29" s="7"/>
    </row>
    <row r="30" spans="1:7" x14ac:dyDescent="0.25">
      <c r="A30" s="91" t="s">
        <v>58</v>
      </c>
      <c r="B30" s="91"/>
      <c r="C30" s="91"/>
      <c r="D30" s="91"/>
      <c r="E30" s="91"/>
      <c r="F30" s="91"/>
      <c r="G30" s="10"/>
    </row>
    <row r="31" spans="1:7" x14ac:dyDescent="0.25">
      <c r="A31" s="30"/>
      <c r="B31" s="30"/>
      <c r="C31" s="30"/>
      <c r="D31" s="30"/>
      <c r="E31" s="30"/>
      <c r="F31" s="30"/>
      <c r="G31" s="10"/>
    </row>
    <row r="32" spans="1:7" ht="36.75" customHeight="1" x14ac:dyDescent="0.25">
      <c r="A32" s="65" t="s">
        <v>59</v>
      </c>
      <c r="B32" s="46"/>
      <c r="C32" s="46"/>
      <c r="D32" s="30"/>
      <c r="E32" s="30"/>
      <c r="F32" s="30"/>
      <c r="G32" s="10"/>
    </row>
    <row r="33" spans="1:7" x14ac:dyDescent="0.25">
      <c r="A33" s="46">
        <v>9</v>
      </c>
      <c r="B33" s="46">
        <v>10</v>
      </c>
      <c r="C33" s="46">
        <v>11</v>
      </c>
      <c r="D33" s="30"/>
      <c r="E33" s="30"/>
      <c r="F33" s="30"/>
      <c r="G33" s="10"/>
    </row>
    <row r="34" spans="1:7" x14ac:dyDescent="0.25">
      <c r="A34" s="40" t="s">
        <v>30</v>
      </c>
      <c r="B34" s="66" t="e">
        <f>IF(OR(E28&lt;50%,E28=50%),"x","")</f>
        <v>#DIV/0!</v>
      </c>
      <c r="C34" s="68">
        <v>0</v>
      </c>
      <c r="E34" s="30"/>
      <c r="F34" s="30"/>
      <c r="G34" s="10"/>
    </row>
    <row r="35" spans="1:7" x14ac:dyDescent="0.25">
      <c r="A35" s="40" t="s">
        <v>31</v>
      </c>
      <c r="B35" s="66" t="e">
        <f>IF(AND(E28&gt;50%,E28&lt;75%),"x","")</f>
        <v>#DIV/0!</v>
      </c>
      <c r="C35" s="68">
        <v>0.1</v>
      </c>
      <c r="D35" s="12"/>
      <c r="E35" s="11"/>
      <c r="F35" s="11"/>
      <c r="G35" s="7"/>
    </row>
    <row r="36" spans="1:7" x14ac:dyDescent="0.25">
      <c r="A36" s="40" t="s">
        <v>32</v>
      </c>
      <c r="B36" s="66" t="e">
        <f>IF(AND(E28&gt;75%,E28&lt;100%),"x","")</f>
        <v>#DIV/0!</v>
      </c>
      <c r="C36" s="68">
        <v>0.2</v>
      </c>
      <c r="D36" s="12"/>
      <c r="E36" s="11"/>
      <c r="F36" s="11"/>
      <c r="G36" s="7"/>
    </row>
    <row r="37" spans="1:7" x14ac:dyDescent="0.25">
      <c r="A37" s="40" t="s">
        <v>33</v>
      </c>
      <c r="B37" s="66" t="e">
        <f>IF(E28&gt;100%,"x","")</f>
        <v>#DIV/0!</v>
      </c>
      <c r="C37" s="68">
        <v>0.3</v>
      </c>
      <c r="F37" s="45" t="s">
        <v>72</v>
      </c>
      <c r="G37" s="64">
        <f>SUMIFS(C34:C37,B34:B37,"x")</f>
        <v>0</v>
      </c>
    </row>
    <row r="38" spans="1:7" ht="55.5" customHeight="1" x14ac:dyDescent="0.25">
      <c r="A38" s="33"/>
      <c r="B38" s="34"/>
      <c r="C38" s="34"/>
      <c r="D38" s="6"/>
      <c r="E38" s="11"/>
      <c r="F38" s="11"/>
      <c r="G38" s="7"/>
    </row>
    <row r="39" spans="1:7" x14ac:dyDescent="0.25">
      <c r="A39" s="91" t="s">
        <v>60</v>
      </c>
      <c r="B39" s="91"/>
      <c r="C39" s="91"/>
      <c r="D39" s="91"/>
      <c r="E39" s="91"/>
      <c r="F39" s="91"/>
      <c r="G39" s="7"/>
    </row>
    <row r="40" spans="1:7" ht="24.75" x14ac:dyDescent="0.25">
      <c r="A40" s="61" t="s">
        <v>61</v>
      </c>
      <c r="B40" s="61" t="s">
        <v>62</v>
      </c>
      <c r="C40" s="62" t="s">
        <v>63</v>
      </c>
      <c r="D40" s="63"/>
      <c r="E40" s="30"/>
      <c r="F40" s="30"/>
      <c r="G40" s="7"/>
    </row>
    <row r="41" spans="1:7" x14ac:dyDescent="0.25">
      <c r="A41" s="46">
        <v>12</v>
      </c>
      <c r="B41" s="46">
        <v>13</v>
      </c>
      <c r="C41" s="46">
        <v>14</v>
      </c>
      <c r="D41" s="30"/>
      <c r="E41" s="30"/>
      <c r="F41" s="30"/>
      <c r="G41" s="7"/>
    </row>
    <row r="42" spans="1:7" ht="15.75" x14ac:dyDescent="0.25">
      <c r="A42" s="40">
        <v>0</v>
      </c>
      <c r="B42" s="67"/>
      <c r="C42" s="68">
        <f>IF(C53&lt;=50,0,0)</f>
        <v>0</v>
      </c>
      <c r="E42" s="30"/>
      <c r="F42" s="30"/>
      <c r="G42" s="7"/>
    </row>
    <row r="43" spans="1:7" ht="15.75" x14ac:dyDescent="0.25">
      <c r="A43" s="40">
        <v>1</v>
      </c>
      <c r="B43" s="67"/>
      <c r="C43" s="68">
        <v>0.1</v>
      </c>
      <c r="D43" s="12"/>
      <c r="E43" s="11"/>
      <c r="F43" s="11"/>
      <c r="G43" s="7"/>
    </row>
    <row r="44" spans="1:7" ht="15.75" x14ac:dyDescent="0.25">
      <c r="A44" s="40">
        <v>2</v>
      </c>
      <c r="B44" s="67"/>
      <c r="C44" s="68">
        <v>0.2</v>
      </c>
      <c r="D44" s="12"/>
      <c r="E44" s="11"/>
      <c r="F44" s="11"/>
      <c r="G44" s="7"/>
    </row>
    <row r="45" spans="1:7" ht="15.75" x14ac:dyDescent="0.25">
      <c r="A45" s="40">
        <v>3</v>
      </c>
      <c r="B45" s="67"/>
      <c r="C45" s="68">
        <v>0.3</v>
      </c>
      <c r="E45" s="11"/>
      <c r="F45" s="11"/>
      <c r="G45" s="7"/>
    </row>
    <row r="46" spans="1:7" ht="15.75" x14ac:dyDescent="0.25">
      <c r="A46" s="40">
        <v>4</v>
      </c>
      <c r="B46" s="69"/>
      <c r="C46" s="70">
        <v>0.4</v>
      </c>
      <c r="F46" s="11"/>
      <c r="G46" s="7"/>
    </row>
    <row r="47" spans="1:7" ht="15.75" x14ac:dyDescent="0.25">
      <c r="A47" s="40">
        <v>5</v>
      </c>
      <c r="B47" s="71"/>
      <c r="C47" s="70">
        <v>0.5</v>
      </c>
      <c r="F47" s="45" t="s">
        <v>72</v>
      </c>
      <c r="G47" s="64">
        <f>SUMIFS(C42:C47,B42:B47,"x")</f>
        <v>0</v>
      </c>
    </row>
    <row r="48" spans="1:7" ht="55.5" customHeight="1" x14ac:dyDescent="0.25">
      <c r="A48" s="33"/>
      <c r="B48" s="34"/>
      <c r="C48" s="34"/>
      <c r="D48" s="6"/>
      <c r="E48" s="11"/>
      <c r="F48" s="11"/>
      <c r="G48" s="7"/>
    </row>
    <row r="49" spans="1:7" x14ac:dyDescent="0.25">
      <c r="A49" s="91" t="s">
        <v>99</v>
      </c>
      <c r="B49" s="91"/>
      <c r="C49" s="91"/>
      <c r="D49" s="91"/>
      <c r="E49" s="91"/>
      <c r="F49" s="91"/>
      <c r="G49" s="7"/>
    </row>
    <row r="50" spans="1:7" x14ac:dyDescent="0.25">
      <c r="A50" s="100" t="s">
        <v>65</v>
      </c>
      <c r="B50" s="100"/>
      <c r="C50" s="100"/>
      <c r="D50" s="100"/>
      <c r="E50" s="100"/>
      <c r="F50" s="100"/>
    </row>
    <row r="51" spans="1:7" ht="25.5" x14ac:dyDescent="0.25">
      <c r="A51" s="72" t="s">
        <v>69</v>
      </c>
      <c r="B51" s="73" t="s">
        <v>70</v>
      </c>
      <c r="C51" s="74" t="s">
        <v>71</v>
      </c>
    </row>
    <row r="52" spans="1:7" x14ac:dyDescent="0.25">
      <c r="A52" s="46">
        <v>14</v>
      </c>
      <c r="B52" s="46">
        <v>15</v>
      </c>
      <c r="C52" s="46">
        <v>16</v>
      </c>
      <c r="D52" s="30"/>
      <c r="E52" s="30"/>
      <c r="F52" s="30"/>
      <c r="G52" s="7"/>
    </row>
    <row r="53" spans="1:7" x14ac:dyDescent="0.25">
      <c r="A53" s="43" t="s">
        <v>66</v>
      </c>
      <c r="B53" s="26" t="s">
        <v>34</v>
      </c>
      <c r="C53" s="15">
        <f>+C17</f>
        <v>0</v>
      </c>
    </row>
    <row r="54" spans="1:7" x14ac:dyDescent="0.25">
      <c r="A54" s="43" t="s">
        <v>67</v>
      </c>
      <c r="B54" s="26" t="s">
        <v>35</v>
      </c>
      <c r="C54" s="15">
        <f>+C28</f>
        <v>0</v>
      </c>
    </row>
    <row r="55" spans="1:7" x14ac:dyDescent="0.25">
      <c r="A55" s="14" t="s">
        <v>36</v>
      </c>
      <c r="B55" s="27" t="s">
        <v>37</v>
      </c>
      <c r="C55" s="16">
        <f>+C54*0.6</f>
        <v>0</v>
      </c>
    </row>
    <row r="56" spans="1:7" x14ac:dyDescent="0.25">
      <c r="A56" s="17" t="s">
        <v>68</v>
      </c>
      <c r="B56" s="28" t="s">
        <v>38</v>
      </c>
      <c r="C56" s="16">
        <f>+C55*0.6</f>
        <v>0</v>
      </c>
      <c r="F56" s="25"/>
      <c r="G56" s="10"/>
    </row>
    <row r="57" spans="1:7" ht="55.5" customHeight="1" x14ac:dyDescent="0.25">
      <c r="A57" s="33"/>
      <c r="B57" s="34"/>
      <c r="C57" s="34"/>
      <c r="D57" s="6"/>
      <c r="E57" s="11"/>
      <c r="F57" s="11"/>
      <c r="G57" s="7"/>
    </row>
    <row r="58" spans="1:7" ht="41.25" customHeight="1" x14ac:dyDescent="0.25">
      <c r="A58" s="97" t="s">
        <v>73</v>
      </c>
      <c r="B58" s="97"/>
      <c r="C58" s="97"/>
      <c r="D58" s="97"/>
      <c r="E58" s="97"/>
      <c r="F58" s="97"/>
      <c r="G58" s="8"/>
    </row>
    <row r="59" spans="1:7" ht="24.75" x14ac:dyDescent="0.25">
      <c r="A59" s="99" t="s">
        <v>78</v>
      </c>
      <c r="B59" s="99"/>
      <c r="C59" s="99"/>
      <c r="D59" s="99"/>
      <c r="E59" s="75" t="s">
        <v>79</v>
      </c>
      <c r="F59" s="75" t="s">
        <v>80</v>
      </c>
      <c r="G59" s="8"/>
    </row>
    <row r="60" spans="1:7" ht="31.5" customHeight="1" x14ac:dyDescent="0.25">
      <c r="A60" s="95" t="s">
        <v>40</v>
      </c>
      <c r="B60" s="98" t="s">
        <v>74</v>
      </c>
      <c r="C60" s="96" t="s">
        <v>75</v>
      </c>
      <c r="D60" s="76" t="s">
        <v>0</v>
      </c>
      <c r="E60" s="77">
        <v>2.25</v>
      </c>
      <c r="F60" s="77">
        <v>2.5</v>
      </c>
      <c r="G60" s="8"/>
    </row>
    <row r="61" spans="1:7" ht="31.5" customHeight="1" x14ac:dyDescent="0.25">
      <c r="A61" s="95"/>
      <c r="B61" s="98"/>
      <c r="C61" s="96"/>
      <c r="D61" s="76" t="s">
        <v>76</v>
      </c>
      <c r="E61" s="77">
        <v>2</v>
      </c>
      <c r="F61" s="77">
        <v>2</v>
      </c>
      <c r="G61" s="8"/>
    </row>
    <row r="62" spans="1:7" ht="31.5" customHeight="1" x14ac:dyDescent="0.25">
      <c r="A62" s="95"/>
      <c r="B62" s="98"/>
      <c r="C62" s="96"/>
      <c r="D62" s="76" t="s">
        <v>77</v>
      </c>
      <c r="E62" s="77">
        <v>1.25</v>
      </c>
      <c r="F62" s="77">
        <v>1.5</v>
      </c>
      <c r="G62" s="8"/>
    </row>
    <row r="63" spans="1:7" ht="28.5" customHeight="1" x14ac:dyDescent="0.25">
      <c r="A63" s="95" t="s">
        <v>41</v>
      </c>
      <c r="B63" s="94" t="s">
        <v>81</v>
      </c>
      <c r="D63" s="49" t="s">
        <v>82</v>
      </c>
      <c r="E63" s="77">
        <v>2.25</v>
      </c>
      <c r="F63" s="77">
        <v>2.25</v>
      </c>
      <c r="G63" s="8"/>
    </row>
    <row r="64" spans="1:7" ht="28.5" customHeight="1" x14ac:dyDescent="0.25">
      <c r="A64" s="95"/>
      <c r="B64" s="94"/>
      <c r="C64" s="96" t="s">
        <v>83</v>
      </c>
      <c r="D64" s="76" t="s">
        <v>84</v>
      </c>
      <c r="E64" s="77">
        <v>2.25</v>
      </c>
      <c r="F64" s="77">
        <v>2.25</v>
      </c>
      <c r="G64" s="8"/>
    </row>
    <row r="65" spans="1:20" ht="28.5" customHeight="1" x14ac:dyDescent="0.25">
      <c r="A65" s="95"/>
      <c r="B65" s="94"/>
      <c r="C65" s="96"/>
      <c r="D65" s="76" t="s">
        <v>85</v>
      </c>
      <c r="E65" s="77">
        <v>1.5</v>
      </c>
      <c r="F65" s="77">
        <v>1.75</v>
      </c>
      <c r="G65" s="8"/>
    </row>
    <row r="66" spans="1:20" ht="28.5" customHeight="1" x14ac:dyDescent="0.25">
      <c r="A66" s="95"/>
      <c r="B66" s="94"/>
      <c r="C66" s="93" t="s">
        <v>86</v>
      </c>
      <c r="D66" s="78" t="s">
        <v>87</v>
      </c>
      <c r="E66" s="77">
        <v>1.25</v>
      </c>
      <c r="F66" s="77">
        <v>1.25</v>
      </c>
      <c r="G66" s="8"/>
    </row>
    <row r="67" spans="1:20" ht="28.5" customHeight="1" x14ac:dyDescent="0.25">
      <c r="A67" s="95"/>
      <c r="B67" s="94"/>
      <c r="C67" s="93"/>
      <c r="D67" s="78" t="s">
        <v>88</v>
      </c>
      <c r="E67" s="76">
        <v>1.75</v>
      </c>
      <c r="F67" s="76">
        <v>1.75</v>
      </c>
      <c r="G67" s="8"/>
    </row>
    <row r="68" spans="1:20" ht="15" customHeight="1" x14ac:dyDescent="0.25">
      <c r="A68" s="95" t="s">
        <v>42</v>
      </c>
      <c r="B68" s="94" t="s">
        <v>89</v>
      </c>
      <c r="C68" s="93" t="s">
        <v>90</v>
      </c>
      <c r="D68" s="76" t="s">
        <v>91</v>
      </c>
      <c r="E68" s="77">
        <v>1.25</v>
      </c>
      <c r="F68" s="77">
        <v>1.5</v>
      </c>
      <c r="G68" s="8"/>
    </row>
    <row r="69" spans="1:20" ht="15" customHeight="1" x14ac:dyDescent="0.25">
      <c r="A69" s="95"/>
      <c r="B69" s="94"/>
      <c r="C69" s="93"/>
      <c r="D69" s="76" t="s">
        <v>92</v>
      </c>
      <c r="E69" s="77">
        <v>1.25</v>
      </c>
      <c r="F69" s="77">
        <v>1.5</v>
      </c>
      <c r="G69" s="8"/>
    </row>
    <row r="70" spans="1:20" ht="15" customHeight="1" x14ac:dyDescent="0.25">
      <c r="A70" s="95"/>
      <c r="B70" s="94"/>
      <c r="C70" s="93"/>
      <c r="D70" s="76" t="s">
        <v>93</v>
      </c>
      <c r="E70" s="77">
        <v>1.25</v>
      </c>
      <c r="F70" s="77">
        <v>1.5</v>
      </c>
      <c r="G70" s="8"/>
    </row>
    <row r="71" spans="1:20" ht="15" customHeight="1" x14ac:dyDescent="0.25">
      <c r="A71" s="95"/>
      <c r="B71" s="94"/>
      <c r="C71" s="93"/>
      <c r="D71" s="78" t="s">
        <v>94</v>
      </c>
      <c r="E71" s="77">
        <v>1.25</v>
      </c>
      <c r="F71" s="77">
        <v>1.5</v>
      </c>
      <c r="G71" s="8"/>
    </row>
    <row r="72" spans="1:20" ht="15" customHeight="1" x14ac:dyDescent="0.25">
      <c r="A72" s="95"/>
      <c r="B72" s="94"/>
      <c r="C72" s="93"/>
      <c r="D72" s="78" t="s">
        <v>95</v>
      </c>
      <c r="E72" s="77">
        <v>2</v>
      </c>
      <c r="F72" s="77">
        <v>2.5</v>
      </c>
      <c r="G72" s="8"/>
    </row>
    <row r="73" spans="1:20" x14ac:dyDescent="0.25">
      <c r="A73" s="95"/>
      <c r="B73" s="94"/>
      <c r="C73" s="93"/>
      <c r="D73" s="40" t="s">
        <v>39</v>
      </c>
      <c r="E73" s="77">
        <v>2</v>
      </c>
      <c r="F73" s="77">
        <v>2.5</v>
      </c>
      <c r="G73" s="8"/>
    </row>
    <row r="74" spans="1:20" x14ac:dyDescent="0.25">
      <c r="A74" s="95"/>
      <c r="B74" s="94"/>
      <c r="C74" s="93"/>
      <c r="D74" s="40" t="s">
        <v>47</v>
      </c>
      <c r="E74" s="77">
        <v>2</v>
      </c>
      <c r="F74" s="77">
        <v>2.5</v>
      </c>
      <c r="G74" s="8"/>
    </row>
    <row r="75" spans="1:20" x14ac:dyDescent="0.25">
      <c r="A75" s="95"/>
      <c r="B75" s="94"/>
      <c r="C75" s="93"/>
      <c r="D75" s="40" t="s">
        <v>96</v>
      </c>
      <c r="E75" s="77">
        <v>2</v>
      </c>
      <c r="F75" s="77">
        <v>2.5</v>
      </c>
      <c r="G75" s="8"/>
    </row>
    <row r="76" spans="1:20" x14ac:dyDescent="0.25">
      <c r="A76" s="95"/>
      <c r="B76" s="94"/>
      <c r="C76" s="93"/>
      <c r="D76" s="40" t="s">
        <v>97</v>
      </c>
      <c r="E76" s="76">
        <v>3.5</v>
      </c>
      <c r="F76" s="77">
        <v>3.5</v>
      </c>
      <c r="G76" s="8"/>
    </row>
    <row r="77" spans="1:20" x14ac:dyDescent="0.25">
      <c r="A77" s="95"/>
      <c r="B77" s="94"/>
      <c r="C77" s="93"/>
      <c r="D77" s="40" t="s">
        <v>64</v>
      </c>
      <c r="E77" s="76">
        <v>3.5</v>
      </c>
      <c r="F77" s="77">
        <v>3.5</v>
      </c>
      <c r="G77" s="8"/>
    </row>
    <row r="78" spans="1:20" x14ac:dyDescent="0.25">
      <c r="A78" s="95"/>
      <c r="B78" s="94"/>
      <c r="C78" s="93"/>
      <c r="D78" s="40" t="s">
        <v>98</v>
      </c>
      <c r="E78" s="76">
        <v>3.5</v>
      </c>
      <c r="F78" s="77">
        <v>3.5</v>
      </c>
      <c r="G78" s="8"/>
    </row>
    <row r="79" spans="1:20" x14ac:dyDescent="0.25">
      <c r="A79" s="18"/>
      <c r="B79" s="13"/>
      <c r="C79" s="13"/>
      <c r="D79" s="13"/>
      <c r="E79" s="13"/>
      <c r="F79" s="9"/>
      <c r="G79" s="8"/>
    </row>
    <row r="80" spans="1:20" x14ac:dyDescent="0.25">
      <c r="D80" s="2" t="s">
        <v>40</v>
      </c>
      <c r="F80" s="2" t="s">
        <v>41</v>
      </c>
      <c r="H80" s="2" t="s">
        <v>42</v>
      </c>
      <c r="T80" s="3"/>
    </row>
    <row r="81" spans="1:22" x14ac:dyDescent="0.25">
      <c r="A81" s="18"/>
      <c r="B81" s="13"/>
      <c r="C81" s="13"/>
      <c r="D81" s="40"/>
      <c r="E81" s="13"/>
      <c r="F81" s="40"/>
      <c r="G81" s="8"/>
      <c r="H81" s="40"/>
      <c r="M81" t="s">
        <v>100</v>
      </c>
      <c r="O81" s="22" t="s">
        <v>101</v>
      </c>
      <c r="Q81" s="92" t="s">
        <v>102</v>
      </c>
      <c r="R81" s="92"/>
      <c r="S81" t="s">
        <v>103</v>
      </c>
      <c r="T81" s="81" t="s">
        <v>104</v>
      </c>
      <c r="U81" s="81" t="e">
        <f>+L82</f>
        <v>#N/A</v>
      </c>
      <c r="V81" s="81">
        <v>0.1</v>
      </c>
    </row>
    <row r="82" spans="1:22" x14ac:dyDescent="0.25">
      <c r="A82" s="29" t="s">
        <v>43</v>
      </c>
      <c r="B82" s="85">
        <v>1</v>
      </c>
      <c r="C82" s="24" t="s">
        <v>44</v>
      </c>
      <c r="D82" s="86" t="e">
        <f>VLOOKUP(D81,D60:F62,3,FALSE)</f>
        <v>#N/A</v>
      </c>
      <c r="E82" s="24" t="s">
        <v>44</v>
      </c>
      <c r="F82" s="86" t="e">
        <f>VLOOKUP(F81,D63:F67,3,FALSE)</f>
        <v>#N/A</v>
      </c>
      <c r="G82" s="24" t="s">
        <v>44</v>
      </c>
      <c r="H82" s="86" t="e">
        <f>VLOOKUP(H81,D68:F78,3,FALSE)</f>
        <v>#N/A</v>
      </c>
      <c r="I82" t="s">
        <v>45</v>
      </c>
      <c r="J82" s="21" t="e">
        <f>+B82+D82+F82+H82</f>
        <v>#N/A</v>
      </c>
      <c r="K82" t="s">
        <v>45</v>
      </c>
      <c r="L82" s="23" t="e">
        <f>J82/J83</f>
        <v>#N/A</v>
      </c>
      <c r="M82" s="82">
        <f>+C56</f>
        <v>0</v>
      </c>
      <c r="N82" s="22" t="s">
        <v>64</v>
      </c>
      <c r="O82" s="79">
        <v>615.71</v>
      </c>
      <c r="P82" s="79" t="s">
        <v>44</v>
      </c>
      <c r="Q82" s="90" t="e">
        <f>+G17+G37+G47</f>
        <v>#DIV/0!</v>
      </c>
      <c r="R82" s="79" t="e">
        <f>+O82*Q82</f>
        <v>#DIV/0!</v>
      </c>
      <c r="S82" s="79" t="e">
        <f>+O82+R82</f>
        <v>#DIV/0!</v>
      </c>
      <c r="T82" s="80" t="e">
        <f>+M82*S82</f>
        <v>#DIV/0!</v>
      </c>
      <c r="U82" s="80" t="e">
        <f>+T82*U81</f>
        <v>#DIV/0!</v>
      </c>
      <c r="V82" s="84" t="e">
        <f>+U82+U82*V81</f>
        <v>#DIV/0!</v>
      </c>
    </row>
    <row r="83" spans="1:22" x14ac:dyDescent="0.25">
      <c r="J83" s="22">
        <v>100</v>
      </c>
      <c r="Q83" s="83"/>
      <c r="R83" s="79"/>
      <c r="S83" s="79"/>
    </row>
    <row r="85" spans="1:22" x14ac:dyDescent="0.25">
      <c r="A85" s="18"/>
      <c r="B85" s="13"/>
      <c r="C85" s="13"/>
      <c r="D85" s="13"/>
      <c r="E85" s="13"/>
      <c r="F85" s="9"/>
      <c r="G85" s="8"/>
    </row>
    <row r="86" spans="1:22" x14ac:dyDescent="0.25">
      <c r="A86" s="19"/>
    </row>
    <row r="87" spans="1:22" x14ac:dyDescent="0.25">
      <c r="A87" s="8"/>
      <c r="B87" s="8"/>
      <c r="C87" s="8"/>
      <c r="D87" s="20"/>
      <c r="E87" s="13"/>
      <c r="F87" s="13"/>
      <c r="G87" s="8"/>
    </row>
    <row r="88" spans="1:22" x14ac:dyDescent="0.25">
      <c r="A88" s="8"/>
      <c r="B88" s="8"/>
      <c r="C88" s="8"/>
      <c r="D88" s="8"/>
      <c r="E88" s="13"/>
      <c r="F88" s="13"/>
      <c r="G88" s="8"/>
    </row>
  </sheetData>
  <mergeCells count="27">
    <mergeCell ref="A2:G2"/>
    <mergeCell ref="A3:G3"/>
    <mergeCell ref="A6:F6"/>
    <mergeCell ref="A21:F21"/>
    <mergeCell ref="A39:F39"/>
    <mergeCell ref="B26:C26"/>
    <mergeCell ref="B27:C27"/>
    <mergeCell ref="A30:F30"/>
    <mergeCell ref="B22:C22"/>
    <mergeCell ref="B23:C23"/>
    <mergeCell ref="B24:C24"/>
    <mergeCell ref="B25:C25"/>
    <mergeCell ref="A49:F49"/>
    <mergeCell ref="Q81:R81"/>
    <mergeCell ref="C68:C78"/>
    <mergeCell ref="B68:B78"/>
    <mergeCell ref="A68:A78"/>
    <mergeCell ref="C64:C65"/>
    <mergeCell ref="C66:C67"/>
    <mergeCell ref="B63:B67"/>
    <mergeCell ref="A63:A67"/>
    <mergeCell ref="A58:F58"/>
    <mergeCell ref="C60:C62"/>
    <mergeCell ref="B60:B62"/>
    <mergeCell ref="A60:A62"/>
    <mergeCell ref="A59:D59"/>
    <mergeCell ref="A50:F50"/>
  </mergeCells>
  <conditionalFormatting sqref="A47">
    <cfRule type="containsErrors" dxfId="4" priority="3">
      <formula>ISERROR(A47)</formula>
    </cfRule>
  </conditionalFormatting>
  <conditionalFormatting sqref="A1:XFD21 A22:B24 D22:XFD27 C28:E28 H28:XFD28 D29:XFD29 A30:XFD34 A34:D36 D35:XFD36 A37:C37 F37:XFD37 D38:XFD38 A39:F39 G39:XFD46 A40:C40 E40:F40 A41:F42 A42:D45 D43:F45 A46:C46 F46 F47:XFD47 D48:XFD48 A49:XFD49 A50 I50:XFD51 A51:C51 A52:XFD52 I53:XFD56 D57:XFD57 A58:XFD58 A59 E59 F59:XFD66 A60:E60 D61:E62 A63:B63 E63 C64:E64 D65:E65 E66 D66:D67 E67:XFD67 A68:B68 E68 F68:XFD78 D69:E78 A79:XFD79 A80:L80 O80:XFD80 A81:Q81 S81:XFD81 A82:S82 U82:XFD82 A83:XFD83 A85:XFD1048576 A53:C56">
    <cfRule type="containsErrors" dxfId="3" priority="8">
      <formula>ISERROR(A1)</formula>
    </cfRule>
  </conditionalFormatting>
  <conditionalFormatting sqref="B25:B28">
    <cfRule type="containsErrors" dxfId="2" priority="4">
      <formula>ISERROR(B25)</formula>
    </cfRule>
  </conditionalFormatting>
  <conditionalFormatting sqref="C47">
    <cfRule type="containsErrors" dxfId="1" priority="2">
      <formula>ISERROR(C47)</formula>
    </cfRule>
  </conditionalFormatting>
  <conditionalFormatting sqref="F56:G56">
    <cfRule type="containsErrors" dxfId="0" priority="1">
      <formula>ISERROR(F56)</formula>
    </cfRule>
  </conditionalFormatting>
  <dataValidations disablePrompts="1" count="3">
    <dataValidation type="list" allowBlank="1" showInputMessage="1" showErrorMessage="1" sqref="D81" xr:uid="{11151794-44A4-4F4E-8D8A-43343DC57C57}">
      <formula1>$D$60:$D$62</formula1>
    </dataValidation>
    <dataValidation type="list" allowBlank="1" showInputMessage="1" showErrorMessage="1" sqref="F81" xr:uid="{04CE3120-635D-427C-8603-85417EAB717E}">
      <formula1>$D$63:$D$67</formula1>
    </dataValidation>
    <dataValidation type="list" allowBlank="1" showInputMessage="1" showErrorMessage="1" sqref="H81" xr:uid="{55DAE3DE-3E88-44CC-AAC8-1BEF5C46AECD}">
      <formula1>$D$68:$D$78</formula1>
    </dataValidation>
  </dataValidations>
  <pageMargins left="0.7" right="0.7" top="0.75" bottom="0.75" header="0.3" footer="0.3"/>
  <pageSetup paperSize="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B229EC93551E14899B4DD41EE71617A" ma:contentTypeVersion="18" ma:contentTypeDescription="Creare un nuovo documento." ma:contentTypeScope="" ma:versionID="b67dff8da47d9f0f7f54a1c03542032c">
  <xsd:schema xmlns:xsd="http://www.w3.org/2001/XMLSchema" xmlns:xs="http://www.w3.org/2001/XMLSchema" xmlns:p="http://schemas.microsoft.com/office/2006/metadata/properties" xmlns:ns2="89225236-ddc7-4b5f-875a-79db51644f2d" xmlns:ns3="8f43b6df-de4e-41c0-b8bc-905f4f559b3d" targetNamespace="http://schemas.microsoft.com/office/2006/metadata/properties" ma:root="true" ma:fieldsID="f9a9b7a663ac47baaedb64c12759a2ed" ns2:_="" ns3:_="">
    <xsd:import namespace="89225236-ddc7-4b5f-875a-79db51644f2d"/>
    <xsd:import namespace="8f43b6df-de4e-41c0-b8bc-905f4f559b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225236-ddc7-4b5f-875a-79db51644f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2e32dd09-99f3-4fc5-93d1-1691bc6d07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43b6df-de4e-41c0-b8bc-905f4f559b3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7424c1e-2d2b-451c-b8ca-cee7eb4c4fa5}" ma:internalName="TaxCatchAll" ma:showField="CatchAllData" ma:web="8f43b6df-de4e-41c0-b8bc-905f4f559b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f43b6df-de4e-41c0-b8bc-905f4f559b3d" xsi:nil="true"/>
    <lcf76f155ced4ddcb4097134ff3c332f xmlns="89225236-ddc7-4b5f-875a-79db51644f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32870D2-824F-43F0-A832-2A820DD86ED4}"/>
</file>

<file path=customXml/itemProps2.xml><?xml version="1.0" encoding="utf-8"?>
<ds:datastoreItem xmlns:ds="http://schemas.openxmlformats.org/officeDocument/2006/customXml" ds:itemID="{1555A384-A3F6-4E89-B88A-FD1BE7214EFE}"/>
</file>

<file path=customXml/itemProps3.xml><?xml version="1.0" encoding="utf-8"?>
<ds:datastoreItem xmlns:ds="http://schemas.openxmlformats.org/officeDocument/2006/customXml" ds:itemID="{6401421F-D24F-4C0E-BA29-85DE37B02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COSTO COSTRUZIONE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Daniele Sciarrino</cp:lastModifiedBy>
  <cp:lastPrinted>2020-09-25T08:34:29Z</cp:lastPrinted>
  <dcterms:created xsi:type="dcterms:W3CDTF">2020-03-17T13:55:37Z</dcterms:created>
  <dcterms:modified xsi:type="dcterms:W3CDTF">2025-09-29T13:07:36Z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0x010100DB229EC93551E14899B4DD41EE71617A</vt:lpwstr>
  </property>
</Properties>
</file>